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0890" windowHeight="5670" activeTab="1"/>
  </bookViews>
  <sheets>
    <sheet name="An.4" sheetId="1" r:id="rId1"/>
    <sheet name="An.6 a" sheetId="2" r:id="rId2"/>
    <sheet name="An.6 b" sheetId="3" r:id="rId3"/>
    <sheet name="An.7 a" sheetId="4" r:id="rId4"/>
    <sheet name="An.7 b" sheetId="5" r:id="rId5"/>
    <sheet name="An.8" sheetId="6" r:id="rId6"/>
    <sheet name="An.9" sheetId="7" r:id="rId7"/>
  </sheets>
  <definedNames>
    <definedName name="_xlnm.Print_Titles" localSheetId="0">'An.4'!$5:$7</definedName>
    <definedName name="_xlnm.Print_Titles" localSheetId="1">'An.6 a'!$3:$6</definedName>
    <definedName name="_xlnm.Print_Titles" localSheetId="2">'An.6 b'!$3:$6</definedName>
    <definedName name="_xlnm.Print_Titles" localSheetId="3">'An.7 a'!$3:$6</definedName>
    <definedName name="_xlnm.Print_Titles" localSheetId="4">'An.7 b'!$3:$6</definedName>
    <definedName name="_xlnm.Print_Titles" localSheetId="5">'An.8'!$3:$5</definedName>
    <definedName name="_xlnm.Print_Titles" localSheetId="6">'An.9'!$4:$4</definedName>
  </definedNames>
  <calcPr fullCalcOnLoad="1"/>
</workbook>
</file>

<file path=xl/comments2.xml><?xml version="1.0" encoding="utf-8"?>
<comments xmlns="http://schemas.openxmlformats.org/spreadsheetml/2006/main">
  <authors>
    <author>Ilse De Vreese</author>
  </authors>
  <commentList>
    <comment ref="R7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100% uptake by fabric, cleaning (0,8 m³/d) and filling up padder (3*0,8 m³/d)</t>
        </r>
      </text>
    </comment>
    <comment ref="R9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extra water consumption of 423 m³/y:
draining and filling different compartments (4,45 m³) twice a week , times 47,5 weeks a year</t>
        </r>
      </text>
    </comment>
    <comment ref="R8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based on the waterconsumption in l/mt</t>
        </r>
      </text>
    </comment>
    <comment ref="U7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water for cleaning and filling up padder is not included</t>
        </r>
      </text>
    </comment>
    <comment ref="T8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average value based on measurements of waterconsumption  on RJ1</t>
        </r>
      </text>
    </comment>
  </commentList>
</comments>
</file>

<file path=xl/comments3.xml><?xml version="1.0" encoding="utf-8"?>
<comments xmlns="http://schemas.openxmlformats.org/spreadsheetml/2006/main">
  <authors>
    <author>Ilse De Vreese</author>
  </authors>
  <commentList>
    <comment ref="R7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60% water take up by the textile fabric</t>
        </r>
      </text>
    </comment>
    <comment ref="R8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60% water take up by the textile fabric</t>
        </r>
      </text>
    </comment>
    <comment ref="F10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amount of meters on PS 1 and 2 is higher than meters on HF 1 and 2, since the fabric passes sometimes twice on PS</t>
        </r>
      </text>
    </comment>
    <comment ref="R9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60% uptake by the fabric.
The different compartments are drained and filled (11,2 m³), 5 x day, 285 days per year</t>
        </r>
      </text>
    </comment>
    <comment ref="R10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based on the waterconsumption in l/mt</t>
        </r>
      </text>
    </comment>
    <comment ref="T10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average value based on measurements of waterconsumption  on PS2</t>
        </r>
      </text>
    </comment>
  </commentList>
</comments>
</file>

<file path=xl/comments4.xml><?xml version="1.0" encoding="utf-8"?>
<comments xmlns="http://schemas.openxmlformats.org/spreadsheetml/2006/main">
  <authors>
    <author>Ilse De Vreese</author>
  </authors>
  <commentList>
    <comment ref="H7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discharge of rest padder liquid and rinsing water</t>
        </r>
      </text>
    </comment>
    <comment ref="H9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12% evaporation only on the amount used in the process not on the amount drained twice a week</t>
        </r>
      </text>
    </comment>
  </commentList>
</comments>
</file>

<file path=xl/comments5.xml><?xml version="1.0" encoding="utf-8"?>
<comments xmlns="http://schemas.openxmlformats.org/spreadsheetml/2006/main">
  <authors>
    <author>Ilse De Vreese</author>
  </authors>
  <commentList>
    <comment ref="H7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the water taken up is evaporated after treatment and the padder volume is only 0,04 m³</t>
        </r>
      </text>
    </comment>
    <comment ref="H8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the water taken up is evaporated after treatment and the padder volume is only 0,024 m³</t>
        </r>
      </text>
    </comment>
    <comment ref="H9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12% evaporation of water used in process, no evaporation on the water used for filling and draining, 100% evaporation of the water taken up by the fabric</t>
        </r>
      </text>
    </comment>
  </commentList>
</comments>
</file>

<file path=xl/sharedStrings.xml><?xml version="1.0" encoding="utf-8"?>
<sst xmlns="http://schemas.openxmlformats.org/spreadsheetml/2006/main" count="243" uniqueCount="81">
  <si>
    <t>OPERATING HOURS</t>
  </si>
  <si>
    <t>METERS</t>
  </si>
  <si>
    <t>KG</t>
  </si>
  <si>
    <t>Equipment</t>
  </si>
  <si>
    <t>TOTAL</t>
  </si>
  <si>
    <t>% OF TOTAL</t>
  </si>
  <si>
    <t>Process</t>
  </si>
  <si>
    <t>OPERATING RUN</t>
  </si>
  <si>
    <t>TOTAL:</t>
  </si>
  <si>
    <t xml:space="preserve">An.6:  Water consumptions </t>
  </si>
  <si>
    <t>Department:</t>
  </si>
  <si>
    <t>Fabric (yarn)</t>
  </si>
  <si>
    <t>Step</t>
  </si>
  <si>
    <t>Operating hours</t>
  </si>
  <si>
    <t>Meters</t>
  </si>
  <si>
    <t xml:space="preserve"> Kg</t>
  </si>
  <si>
    <t>Water type 1</t>
  </si>
  <si>
    <t>Water type 2</t>
  </si>
  <si>
    <t>Water type 3</t>
  </si>
  <si>
    <t>Total Water consumption</t>
  </si>
  <si>
    <t>tot-year</t>
  </si>
  <si>
    <t>mfcted</t>
  </si>
  <si>
    <t>re-mfcted</t>
  </si>
  <si>
    <t>total</t>
  </si>
  <si>
    <t>l/run-hour</t>
  </si>
  <si>
    <t>l/mt</t>
  </si>
  <si>
    <t>l/kg</t>
  </si>
  <si>
    <r>
      <t>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tot</t>
    </r>
  </si>
  <si>
    <r>
      <t>% 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</t>
    </r>
  </si>
  <si>
    <t>Fabric</t>
  </si>
  <si>
    <t>Eq. item</t>
  </si>
  <si>
    <t>An.7:  Water discharges</t>
  </si>
  <si>
    <t>Discharge type 1</t>
  </si>
  <si>
    <t>COD [mg/l]</t>
  </si>
  <si>
    <t>COD [kg]</t>
  </si>
  <si>
    <t>COD [%]</t>
  </si>
  <si>
    <t>An.8: Discharge water analytic data.</t>
  </si>
  <si>
    <t>Date</t>
  </si>
  <si>
    <t>Sampling</t>
  </si>
  <si>
    <t>T [°C]</t>
  </si>
  <si>
    <t>pH [-]</t>
  </si>
  <si>
    <t>Conductivity [mS/cm]</t>
  </si>
  <si>
    <t>Notes</t>
  </si>
  <si>
    <t>An.9: Chemicals safety data sheet.</t>
  </si>
  <si>
    <t>Code</t>
  </si>
  <si>
    <t xml:space="preserve">Composition </t>
  </si>
  <si>
    <t>An.4 : Production model.</t>
  </si>
  <si>
    <r>
      <t>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[%]</t>
    </r>
  </si>
  <si>
    <t>TSS [mg/l]</t>
  </si>
  <si>
    <t>Xxxxx</t>
  </si>
  <si>
    <t>Commercial Name</t>
  </si>
  <si>
    <t>CAS number</t>
  </si>
  <si>
    <t>Department</t>
  </si>
  <si>
    <t>pretreatment</t>
  </si>
  <si>
    <t>PB1</t>
  </si>
  <si>
    <t>RJ1</t>
  </si>
  <si>
    <t>ML1</t>
  </si>
  <si>
    <t>HF1</t>
  </si>
  <si>
    <t>HF2</t>
  </si>
  <si>
    <t>PS1</t>
  </si>
  <si>
    <t>PS2</t>
  </si>
  <si>
    <t>PB2</t>
  </si>
  <si>
    <t>mercerisation</t>
  </si>
  <si>
    <t>vat dyeing (CO) and dispers (PES)</t>
  </si>
  <si>
    <t>dyeing</t>
  </si>
  <si>
    <t>An.6:  Water consumptions</t>
  </si>
  <si>
    <t>HF1-2</t>
  </si>
  <si>
    <t>padding vat and dispers dyestuff, fixation of dispers</t>
  </si>
  <si>
    <t xml:space="preserve">reactive dyeing (CO) </t>
  </si>
  <si>
    <t>CO, CO/PES</t>
  </si>
  <si>
    <t>CO</t>
  </si>
  <si>
    <t xml:space="preserve">developing reactive dyestuff </t>
  </si>
  <si>
    <t>cold bleaching (and desizing)</t>
  </si>
  <si>
    <t>bleaching (and desizing) + rinsing</t>
  </si>
  <si>
    <t>cold bleaching (+desizing)</t>
  </si>
  <si>
    <t>bleaching (+desizing) and rinsing</t>
  </si>
  <si>
    <t>The discharged flow rate is calculated with the assumption that 12% of the added flow rate is evaporated.</t>
  </si>
  <si>
    <t>all kind</t>
  </si>
  <si>
    <t>The operating hours are the effective operating hours, stand-still hours exclusive</t>
  </si>
  <si>
    <t>developing vat and dispers dyestuff</t>
  </si>
  <si>
    <t xml:space="preserve">developing vat and dispers dyestuff </t>
  </si>
</sst>
</file>

<file path=xl/styles.xml><?xml version="1.0" encoding="utf-8"?>
<styleSheet xmlns="http://schemas.openxmlformats.org/spreadsheetml/2006/main">
  <numFmts count="23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</numFmts>
  <fonts count="16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2"/>
      <color indexed="17"/>
      <name val="Arial"/>
      <family val="2"/>
    </font>
    <font>
      <b/>
      <i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177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77" fontId="0" fillId="0" borderId="2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0" fillId="2" borderId="2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10" fillId="0" borderId="1" xfId="0" applyFont="1" applyBorder="1" applyAlignment="1">
      <alignment/>
    </xf>
    <xf numFmtId="177" fontId="1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10" fillId="0" borderId="3" xfId="0" applyFont="1" applyBorder="1" applyAlignment="1">
      <alignment/>
    </xf>
    <xf numFmtId="2" fontId="10" fillId="0" borderId="1" xfId="0" applyNumberFormat="1" applyFont="1" applyBorder="1" applyAlignment="1">
      <alignment/>
    </xf>
    <xf numFmtId="0" fontId="10" fillId="0" borderId="2" xfId="0" applyFont="1" applyBorder="1" applyAlignment="1">
      <alignment/>
    </xf>
    <xf numFmtId="1" fontId="10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/>
    </xf>
    <xf numFmtId="1" fontId="14" fillId="0" borderId="1" xfId="0" applyNumberFormat="1" applyFont="1" applyBorder="1" applyAlignment="1">
      <alignment/>
    </xf>
    <xf numFmtId="0" fontId="14" fillId="0" borderId="5" xfId="0" applyFont="1" applyBorder="1" applyAlignment="1">
      <alignment/>
    </xf>
    <xf numFmtId="0" fontId="10" fillId="0" borderId="1" xfId="0" applyFont="1" applyBorder="1" applyAlignment="1">
      <alignment wrapText="1"/>
    </xf>
    <xf numFmtId="1" fontId="11" fillId="0" borderId="1" xfId="0" applyNumberFormat="1" applyFont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K17" sqref="K17"/>
    </sheetView>
  </sheetViews>
  <sheetFormatPr defaultColWidth="9.140625" defaultRowHeight="12.75"/>
  <cols>
    <col min="1" max="1" width="12.28125" style="0" customWidth="1"/>
    <col min="2" max="2" width="30.28125" style="0" customWidth="1"/>
    <col min="3" max="18" width="5.00390625" style="0" customWidth="1"/>
    <col min="19" max="19" width="8.8515625" style="0" customWidth="1"/>
    <col min="20" max="20" width="9.8515625" style="0" customWidth="1"/>
    <col min="21" max="21" width="9.00390625" style="0" customWidth="1"/>
    <col min="22" max="22" width="8.421875" style="0" customWidth="1"/>
    <col min="23" max="23" width="9.00390625" style="0" customWidth="1"/>
    <col min="24" max="24" width="8.140625" style="0" customWidth="1"/>
    <col min="25" max="25" width="9.421875" style="0" customWidth="1"/>
    <col min="26" max="26" width="8.140625" style="0" customWidth="1"/>
    <col min="27" max="27" width="9.7109375" style="0" customWidth="1"/>
    <col min="28" max="28" width="13.28125" style="0" bestFit="1" customWidth="1"/>
    <col min="29" max="29" width="10.7109375" style="0" customWidth="1"/>
    <col min="30" max="30" width="8.421875" style="0" customWidth="1"/>
    <col min="32" max="32" width="8.00390625" style="0" customWidth="1"/>
    <col min="33" max="33" width="8.57421875" style="0" customWidth="1"/>
    <col min="34" max="35" width="7.8515625" style="0" customWidth="1"/>
    <col min="36" max="36" width="8.00390625" style="0" customWidth="1"/>
    <col min="37" max="37" width="9.00390625" style="0" customWidth="1"/>
    <col min="38" max="38" width="13.28125" style="0" customWidth="1"/>
  </cols>
  <sheetData>
    <row r="1" ht="18.75">
      <c r="A1" s="1" t="s">
        <v>46</v>
      </c>
    </row>
    <row r="3" s="35" customFormat="1" ht="12.75">
      <c r="A3" s="35" t="s">
        <v>78</v>
      </c>
    </row>
    <row r="4" spans="3:38" ht="15">
      <c r="C4" s="48" t="s">
        <v>7</v>
      </c>
      <c r="D4" s="49"/>
      <c r="E4" s="49"/>
      <c r="F4" s="49"/>
      <c r="G4" s="49"/>
      <c r="H4" s="49"/>
      <c r="I4" s="49"/>
      <c r="J4" s="50"/>
      <c r="K4" s="48" t="s">
        <v>0</v>
      </c>
      <c r="L4" s="49"/>
      <c r="M4" s="49"/>
      <c r="N4" s="49"/>
      <c r="O4" s="49"/>
      <c r="P4" s="49"/>
      <c r="Q4" s="49"/>
      <c r="R4" s="50"/>
      <c r="S4" s="48" t="s">
        <v>1</v>
      </c>
      <c r="T4" s="49"/>
      <c r="U4" s="49"/>
      <c r="V4" s="49"/>
      <c r="W4" s="49"/>
      <c r="X4" s="49"/>
      <c r="Y4" s="49"/>
      <c r="Z4" s="49"/>
      <c r="AA4" s="49"/>
      <c r="AB4" s="50"/>
      <c r="AC4" s="48" t="s">
        <v>2</v>
      </c>
      <c r="AD4" s="49"/>
      <c r="AE4" s="49"/>
      <c r="AF4" s="49"/>
      <c r="AG4" s="49"/>
      <c r="AH4" s="49"/>
      <c r="AI4" s="49"/>
      <c r="AJ4" s="49"/>
      <c r="AK4" s="49"/>
      <c r="AL4" s="50"/>
    </row>
    <row r="5" spans="2:38" ht="12.75">
      <c r="B5" s="51" t="s">
        <v>3</v>
      </c>
      <c r="C5" s="53" t="s">
        <v>54</v>
      </c>
      <c r="D5" s="53" t="s">
        <v>55</v>
      </c>
      <c r="E5" s="53" t="s">
        <v>56</v>
      </c>
      <c r="F5" s="53" t="s">
        <v>57</v>
      </c>
      <c r="G5" s="53" t="s">
        <v>58</v>
      </c>
      <c r="H5" s="53" t="s">
        <v>59</v>
      </c>
      <c r="I5" s="53" t="s">
        <v>60</v>
      </c>
      <c r="J5" s="53" t="s">
        <v>61</v>
      </c>
      <c r="K5" s="53" t="s">
        <v>54</v>
      </c>
      <c r="L5" s="53" t="s">
        <v>55</v>
      </c>
      <c r="M5" s="53" t="s">
        <v>56</v>
      </c>
      <c r="N5" s="53" t="s">
        <v>57</v>
      </c>
      <c r="O5" s="53" t="s">
        <v>58</v>
      </c>
      <c r="P5" s="53" t="s">
        <v>59</v>
      </c>
      <c r="Q5" s="53" t="s">
        <v>60</v>
      </c>
      <c r="R5" s="53" t="s">
        <v>61</v>
      </c>
      <c r="S5" s="53" t="s">
        <v>54</v>
      </c>
      <c r="T5" s="53" t="s">
        <v>55</v>
      </c>
      <c r="U5" s="53" t="s">
        <v>56</v>
      </c>
      <c r="V5" s="53" t="s">
        <v>57</v>
      </c>
      <c r="W5" s="53" t="s">
        <v>58</v>
      </c>
      <c r="X5" s="53" t="s">
        <v>59</v>
      </c>
      <c r="Y5" s="53" t="s">
        <v>60</v>
      </c>
      <c r="Z5" s="53" t="s">
        <v>61</v>
      </c>
      <c r="AA5" s="53" t="s">
        <v>4</v>
      </c>
      <c r="AB5" s="53" t="s">
        <v>5</v>
      </c>
      <c r="AC5" s="53" t="s">
        <v>54</v>
      </c>
      <c r="AD5" s="53" t="s">
        <v>55</v>
      </c>
      <c r="AE5" s="53" t="s">
        <v>56</v>
      </c>
      <c r="AF5" s="53" t="s">
        <v>57</v>
      </c>
      <c r="AG5" s="53" t="s">
        <v>58</v>
      </c>
      <c r="AH5" s="53" t="s">
        <v>59</v>
      </c>
      <c r="AI5" s="53" t="s">
        <v>60</v>
      </c>
      <c r="AJ5" s="53" t="s">
        <v>61</v>
      </c>
      <c r="AK5" s="53" t="s">
        <v>4</v>
      </c>
      <c r="AL5" s="53" t="s">
        <v>5</v>
      </c>
    </row>
    <row r="6" spans="2:38" ht="12.75">
      <c r="B6" s="52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38" ht="12.75">
      <c r="A7" s="26" t="s">
        <v>52</v>
      </c>
      <c r="B7" s="27" t="s">
        <v>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</row>
    <row r="8" spans="1:38" s="35" customFormat="1" ht="12.75">
      <c r="A8" s="33" t="s">
        <v>53</v>
      </c>
      <c r="B8" s="33" t="s">
        <v>72</v>
      </c>
      <c r="C8" s="33"/>
      <c r="D8" s="33"/>
      <c r="E8" s="33"/>
      <c r="F8" s="33"/>
      <c r="G8" s="33"/>
      <c r="H8" s="33"/>
      <c r="I8" s="33"/>
      <c r="J8" s="33"/>
      <c r="K8" s="33">
        <v>1411</v>
      </c>
      <c r="L8" s="33"/>
      <c r="M8" s="33"/>
      <c r="N8" s="33"/>
      <c r="O8" s="33"/>
      <c r="P8" s="33"/>
      <c r="Q8" s="33"/>
      <c r="R8" s="33"/>
      <c r="S8" s="33">
        <v>9900260</v>
      </c>
      <c r="T8" s="33"/>
      <c r="U8" s="33"/>
      <c r="V8" s="33"/>
      <c r="W8" s="33"/>
      <c r="X8" s="33"/>
      <c r="Y8" s="33"/>
      <c r="Z8" s="33"/>
      <c r="AA8" s="33">
        <f aca="true" t="shared" si="0" ref="AA8:AA14">SUM(S8:Z8)</f>
        <v>9900260</v>
      </c>
      <c r="AB8" s="34">
        <f aca="true" t="shared" si="1" ref="AB8:AB14">$AA8/$AA$16*100</f>
        <v>13.910083646582999</v>
      </c>
      <c r="AC8" s="33">
        <v>4158109</v>
      </c>
      <c r="AD8" s="33"/>
      <c r="AE8" s="33"/>
      <c r="AF8" s="33"/>
      <c r="AG8" s="33"/>
      <c r="AH8" s="33"/>
      <c r="AI8" s="33"/>
      <c r="AJ8" s="33"/>
      <c r="AK8" s="33">
        <f aca="true" t="shared" si="2" ref="AK8:AK14">SUM(AC8:AJ8)</f>
        <v>4158109</v>
      </c>
      <c r="AL8" s="34">
        <f aca="true" t="shared" si="3" ref="AL8:AL14">$AK8/$AK$16*100</f>
        <v>13.91008307059142</v>
      </c>
    </row>
    <row r="9" spans="1:38" s="35" customFormat="1" ht="12.75">
      <c r="A9" s="33"/>
      <c r="B9" s="33" t="s">
        <v>73</v>
      </c>
      <c r="C9" s="33"/>
      <c r="D9" s="33"/>
      <c r="E9" s="33"/>
      <c r="F9" s="33"/>
      <c r="G9" s="33"/>
      <c r="H9" s="33"/>
      <c r="I9" s="33"/>
      <c r="J9" s="33"/>
      <c r="K9" s="33"/>
      <c r="L9" s="33">
        <v>3791</v>
      </c>
      <c r="M9" s="33"/>
      <c r="N9" s="33"/>
      <c r="O9" s="33"/>
      <c r="P9" s="33"/>
      <c r="Q9" s="33"/>
      <c r="R9" s="33"/>
      <c r="S9" s="33"/>
      <c r="T9" s="33">
        <v>13562000</v>
      </c>
      <c r="U9" s="33"/>
      <c r="V9" s="33"/>
      <c r="W9" s="33"/>
      <c r="X9" s="33"/>
      <c r="Y9" s="33"/>
      <c r="Z9" s="33"/>
      <c r="AA9" s="33">
        <f t="shared" si="0"/>
        <v>13562000</v>
      </c>
      <c r="AB9" s="34">
        <f t="shared" si="1"/>
        <v>19.05490910490822</v>
      </c>
      <c r="AC9" s="33"/>
      <c r="AD9" s="33">
        <f>T9*0.42</f>
        <v>5696040</v>
      </c>
      <c r="AE9" s="33"/>
      <c r="AF9" s="33"/>
      <c r="AG9" s="33"/>
      <c r="AH9" s="33"/>
      <c r="AI9" s="33"/>
      <c r="AJ9" s="33"/>
      <c r="AK9" s="33">
        <f t="shared" si="2"/>
        <v>5696040</v>
      </c>
      <c r="AL9" s="34">
        <f t="shared" si="3"/>
        <v>19.05490923239664</v>
      </c>
    </row>
    <row r="10" spans="1:38" s="35" customFormat="1" ht="12.75">
      <c r="A10" s="33"/>
      <c r="B10" s="33" t="s">
        <v>62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>
        <v>3496</v>
      </c>
      <c r="N10" s="33"/>
      <c r="O10" s="33"/>
      <c r="P10" s="33"/>
      <c r="Q10" s="33"/>
      <c r="R10" s="33"/>
      <c r="S10" s="33"/>
      <c r="T10" s="33"/>
      <c r="U10" s="33">
        <v>11325000</v>
      </c>
      <c r="V10" s="33"/>
      <c r="W10" s="33"/>
      <c r="X10" s="33"/>
      <c r="Y10" s="33"/>
      <c r="Z10" s="33"/>
      <c r="AA10" s="33">
        <f t="shared" si="0"/>
        <v>11325000</v>
      </c>
      <c r="AB10" s="34">
        <f t="shared" si="1"/>
        <v>15.911874768698246</v>
      </c>
      <c r="AC10" s="33"/>
      <c r="AD10" s="33"/>
      <c r="AE10" s="33">
        <f>U10*0.42</f>
        <v>4756500</v>
      </c>
      <c r="AF10" s="33"/>
      <c r="AG10" s="33"/>
      <c r="AH10" s="33"/>
      <c r="AI10" s="33"/>
      <c r="AJ10" s="33"/>
      <c r="AK10" s="33">
        <f t="shared" si="2"/>
        <v>4756500</v>
      </c>
      <c r="AL10" s="34">
        <f t="shared" si="3"/>
        <v>15.911874875157936</v>
      </c>
    </row>
    <row r="11" spans="1:38" s="35" customFormat="1" ht="12.75">
      <c r="A11" s="33" t="s">
        <v>64</v>
      </c>
      <c r="B11" s="33" t="s">
        <v>63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>
        <v>3160</v>
      </c>
      <c r="O11" s="33">
        <v>2771</v>
      </c>
      <c r="P11" s="33">
        <v>2717</v>
      </c>
      <c r="Q11" s="33">
        <v>3025</v>
      </c>
      <c r="R11" s="33"/>
      <c r="S11" s="33"/>
      <c r="T11" s="33"/>
      <c r="U11" s="33"/>
      <c r="V11" s="33">
        <v>6431000</v>
      </c>
      <c r="W11" s="33">
        <v>3606000</v>
      </c>
      <c r="X11" s="33">
        <v>8682000</v>
      </c>
      <c r="Y11" s="33">
        <v>16335000</v>
      </c>
      <c r="Z11" s="33"/>
      <c r="AA11" s="33">
        <f t="shared" si="0"/>
        <v>35054000</v>
      </c>
      <c r="AB11" s="34">
        <f t="shared" si="1"/>
        <v>49.251643103041786</v>
      </c>
      <c r="AC11" s="33"/>
      <c r="AD11" s="33"/>
      <c r="AE11" s="33"/>
      <c r="AF11" s="33">
        <f>V11*0.42</f>
        <v>2701020</v>
      </c>
      <c r="AG11" s="33">
        <f aca="true" t="shared" si="4" ref="AG11:AJ12">W11*0.42</f>
        <v>1514520</v>
      </c>
      <c r="AH11" s="33">
        <f t="shared" si="4"/>
        <v>3646440</v>
      </c>
      <c r="AI11" s="33">
        <f t="shared" si="4"/>
        <v>6860700</v>
      </c>
      <c r="AJ11" s="33"/>
      <c r="AK11" s="33">
        <f t="shared" si="2"/>
        <v>14722680</v>
      </c>
      <c r="AL11" s="34">
        <f t="shared" si="3"/>
        <v>49.25164343256391</v>
      </c>
    </row>
    <row r="12" spans="1:38" s="35" customFormat="1" ht="12.75">
      <c r="A12" s="33"/>
      <c r="B12" s="33" t="s">
        <v>68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Q12" s="33"/>
      <c r="R12" s="33">
        <v>785</v>
      </c>
      <c r="S12" s="33"/>
      <c r="T12" s="33"/>
      <c r="U12" s="33"/>
      <c r="V12" s="33"/>
      <c r="W12" s="33"/>
      <c r="X12" s="33"/>
      <c r="Y12" s="33"/>
      <c r="Z12" s="33">
        <v>1332000</v>
      </c>
      <c r="AA12" s="33">
        <f t="shared" si="0"/>
        <v>1332000</v>
      </c>
      <c r="AB12" s="34">
        <f t="shared" si="1"/>
        <v>1.8714893767687473</v>
      </c>
      <c r="AC12" s="33"/>
      <c r="AD12" s="33"/>
      <c r="AE12" s="33"/>
      <c r="AF12" s="33"/>
      <c r="AG12" s="33"/>
      <c r="AH12" s="33"/>
      <c r="AI12" s="33"/>
      <c r="AJ12" s="33">
        <f t="shared" si="4"/>
        <v>559440</v>
      </c>
      <c r="AK12" s="33">
        <f t="shared" si="2"/>
        <v>559440</v>
      </c>
      <c r="AL12" s="34">
        <f t="shared" si="3"/>
        <v>1.871489389290099</v>
      </c>
    </row>
    <row r="13" spans="1:3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0"/>
        <v>0</v>
      </c>
      <c r="AB13" s="8">
        <f t="shared" si="1"/>
        <v>0</v>
      </c>
      <c r="AC13" s="3"/>
      <c r="AD13" s="3"/>
      <c r="AE13" s="3"/>
      <c r="AF13" s="3"/>
      <c r="AG13" s="3"/>
      <c r="AH13" s="3"/>
      <c r="AI13" s="3"/>
      <c r="AJ13" s="3"/>
      <c r="AK13" s="3">
        <f t="shared" si="2"/>
        <v>0</v>
      </c>
      <c r="AL13" s="8">
        <f t="shared" si="3"/>
        <v>0</v>
      </c>
    </row>
    <row r="14" spans="1:3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  <c r="S14" s="3"/>
      <c r="T14" s="3"/>
      <c r="U14" s="3"/>
      <c r="V14" s="3"/>
      <c r="W14" s="3"/>
      <c r="X14" s="3"/>
      <c r="Y14" s="3"/>
      <c r="Z14" s="3"/>
      <c r="AA14" s="3">
        <f t="shared" si="0"/>
        <v>0</v>
      </c>
      <c r="AB14" s="8">
        <f t="shared" si="1"/>
        <v>0</v>
      </c>
      <c r="AC14" s="3"/>
      <c r="AD14" s="3"/>
      <c r="AE14" s="3"/>
      <c r="AF14" s="3"/>
      <c r="AG14" s="3"/>
      <c r="AH14" s="3"/>
      <c r="AI14" s="3"/>
      <c r="AJ14" s="3"/>
      <c r="AK14" s="3">
        <f t="shared" si="2"/>
        <v>0</v>
      </c>
      <c r="AL14" s="8">
        <f t="shared" si="3"/>
        <v>0</v>
      </c>
    </row>
    <row r="15" spans="1:38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s="35" customFormat="1" ht="12.75">
      <c r="A16" s="36" t="s">
        <v>8</v>
      </c>
      <c r="B16" s="33"/>
      <c r="C16" s="33"/>
      <c r="D16" s="33"/>
      <c r="E16" s="33"/>
      <c r="F16" s="33"/>
      <c r="G16" s="33"/>
      <c r="H16" s="33"/>
      <c r="I16" s="33"/>
      <c r="J16" s="33"/>
      <c r="K16" s="33">
        <f aca="true" t="shared" si="5" ref="K16:AL16">SUM(K8:K14)</f>
        <v>1411</v>
      </c>
      <c r="L16" s="33">
        <f t="shared" si="5"/>
        <v>3791</v>
      </c>
      <c r="M16" s="33">
        <f t="shared" si="5"/>
        <v>3496</v>
      </c>
      <c r="N16" s="33">
        <f t="shared" si="5"/>
        <v>3160</v>
      </c>
      <c r="O16" s="33">
        <f t="shared" si="5"/>
        <v>2771</v>
      </c>
      <c r="P16" s="33">
        <f t="shared" si="5"/>
        <v>2717</v>
      </c>
      <c r="Q16" s="33">
        <f t="shared" si="5"/>
        <v>3025</v>
      </c>
      <c r="R16" s="33">
        <f t="shared" si="5"/>
        <v>785</v>
      </c>
      <c r="S16" s="33">
        <f t="shared" si="5"/>
        <v>9900260</v>
      </c>
      <c r="T16" s="33">
        <f t="shared" si="5"/>
        <v>13562000</v>
      </c>
      <c r="U16" s="33">
        <f t="shared" si="5"/>
        <v>11325000</v>
      </c>
      <c r="V16" s="33">
        <f t="shared" si="5"/>
        <v>6431000</v>
      </c>
      <c r="W16" s="33">
        <f t="shared" si="5"/>
        <v>3606000</v>
      </c>
      <c r="X16" s="33">
        <f t="shared" si="5"/>
        <v>8682000</v>
      </c>
      <c r="Y16" s="33">
        <f t="shared" si="5"/>
        <v>16335000</v>
      </c>
      <c r="Z16" s="33">
        <f t="shared" si="5"/>
        <v>1332000</v>
      </c>
      <c r="AA16" s="33">
        <f t="shared" si="5"/>
        <v>71173260</v>
      </c>
      <c r="AB16" s="33">
        <f t="shared" si="5"/>
        <v>100</v>
      </c>
      <c r="AC16" s="33">
        <f t="shared" si="5"/>
        <v>4158109</v>
      </c>
      <c r="AD16" s="33">
        <f t="shared" si="5"/>
        <v>5696040</v>
      </c>
      <c r="AE16" s="33">
        <f t="shared" si="5"/>
        <v>4756500</v>
      </c>
      <c r="AF16" s="33">
        <f t="shared" si="5"/>
        <v>2701020</v>
      </c>
      <c r="AG16" s="33">
        <f t="shared" si="5"/>
        <v>1514520</v>
      </c>
      <c r="AH16" s="33">
        <f t="shared" si="5"/>
        <v>3646440</v>
      </c>
      <c r="AI16" s="33">
        <f t="shared" si="5"/>
        <v>6860700</v>
      </c>
      <c r="AJ16" s="33">
        <f t="shared" si="5"/>
        <v>559440</v>
      </c>
      <c r="AK16" s="33">
        <f t="shared" si="5"/>
        <v>29892769</v>
      </c>
      <c r="AL16" s="33">
        <f t="shared" si="5"/>
        <v>100</v>
      </c>
    </row>
    <row r="17" spans="19:38" ht="12.75"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9:38" ht="12.75"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9:38" ht="12.75"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9:38" ht="12.75"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</sheetData>
  <mergeCells count="41">
    <mergeCell ref="AL5:AL7"/>
    <mergeCell ref="AH5:AH7"/>
    <mergeCell ref="AI5:AI7"/>
    <mergeCell ref="AJ5:AJ7"/>
    <mergeCell ref="AK5:AK7"/>
    <mergeCell ref="AD5:AD7"/>
    <mergeCell ref="AE5:AE7"/>
    <mergeCell ref="AF5:AF7"/>
    <mergeCell ref="AG5:AG7"/>
    <mergeCell ref="Z5:Z7"/>
    <mergeCell ref="AA5:AA7"/>
    <mergeCell ref="AB5:AB7"/>
    <mergeCell ref="AC5:AC7"/>
    <mergeCell ref="V5:V7"/>
    <mergeCell ref="W5:W7"/>
    <mergeCell ref="X5:X7"/>
    <mergeCell ref="Y5:Y7"/>
    <mergeCell ref="R5:R7"/>
    <mergeCell ref="S5:S7"/>
    <mergeCell ref="T5:T7"/>
    <mergeCell ref="U5:U7"/>
    <mergeCell ref="N5:N7"/>
    <mergeCell ref="O5:O7"/>
    <mergeCell ref="P5:P7"/>
    <mergeCell ref="Q5:Q7"/>
    <mergeCell ref="J5:J7"/>
    <mergeCell ref="K5:K7"/>
    <mergeCell ref="L5:L7"/>
    <mergeCell ref="M5:M7"/>
    <mergeCell ref="F5:F7"/>
    <mergeCell ref="G5:G7"/>
    <mergeCell ref="H5:H7"/>
    <mergeCell ref="I5:I7"/>
    <mergeCell ref="B5:B6"/>
    <mergeCell ref="C5:C7"/>
    <mergeCell ref="D5:D7"/>
    <mergeCell ref="E5:E7"/>
    <mergeCell ref="C4:J4"/>
    <mergeCell ref="K4:R4"/>
    <mergeCell ref="S4:AB4"/>
    <mergeCell ref="AC4:AL4"/>
  </mergeCells>
  <printOptions horizontalCentered="1"/>
  <pageMargins left="0.7874015748031497" right="0.7874015748031497" top="0.984251968503937" bottom="0.7874015748031497" header="0.5905511811023623" footer="0.31496062992125984"/>
  <pageSetup fitToWidth="2" fitToHeight="1" horizontalDpi="600" verticalDpi="600" orientation="landscape" scale="76" r:id="rId1"/>
  <headerFooter alignWithMargins="0">
    <oddHeader>&amp;CB05</oddHeader>
  </headerFooter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U8" sqref="U8"/>
    </sheetView>
  </sheetViews>
  <sheetFormatPr defaultColWidth="9.140625" defaultRowHeight="12.75"/>
  <cols>
    <col min="1" max="1" width="6.8515625" style="0" customWidth="1"/>
    <col min="2" max="2" width="14.00390625" style="0" customWidth="1"/>
    <col min="3" max="3" width="10.140625" style="0" customWidth="1"/>
    <col min="4" max="4" width="13.7109375" style="0" customWidth="1"/>
    <col min="5" max="5" width="16.00390625" style="0" bestFit="1" customWidth="1"/>
    <col min="9" max="9" width="10.57421875" style="0" customWidth="1"/>
    <col min="10" max="10" width="10.00390625" style="0" customWidth="1"/>
    <col min="11" max="11" width="8.00390625" style="0" customWidth="1"/>
    <col min="12" max="12" width="15.140625" style="0" customWidth="1"/>
    <col min="13" max="14" width="11.7109375" style="0" bestFit="1" customWidth="1"/>
    <col min="17" max="17" width="10.57421875" style="0" bestFit="1" customWidth="1"/>
    <col min="22" max="22" width="10.57421875" style="0" bestFit="1" customWidth="1"/>
  </cols>
  <sheetData>
    <row r="1" ht="18.75">
      <c r="A1" s="1" t="s">
        <v>9</v>
      </c>
    </row>
    <row r="3" spans="1:7" ht="15.75">
      <c r="A3" s="2" t="s">
        <v>10</v>
      </c>
      <c r="C3" s="37" t="s">
        <v>53</v>
      </c>
      <c r="E3" s="2"/>
      <c r="F3" s="2"/>
      <c r="G3" s="6"/>
    </row>
    <row r="5" spans="1:30" ht="12.75">
      <c r="A5" s="59" t="s">
        <v>29</v>
      </c>
      <c r="B5" s="61" t="s">
        <v>6</v>
      </c>
      <c r="C5" s="61" t="s">
        <v>3</v>
      </c>
      <c r="D5" s="63" t="s">
        <v>12</v>
      </c>
      <c r="E5" s="30" t="s">
        <v>13</v>
      </c>
      <c r="F5" s="57" t="s">
        <v>14</v>
      </c>
      <c r="G5" s="57"/>
      <c r="H5" s="58"/>
      <c r="I5" s="56" t="s">
        <v>15</v>
      </c>
      <c r="J5" s="57"/>
      <c r="K5" s="58"/>
      <c r="L5" s="56" t="s">
        <v>16</v>
      </c>
      <c r="M5" s="57"/>
      <c r="N5" s="57"/>
      <c r="O5" s="57"/>
      <c r="P5" s="58"/>
      <c r="Q5" s="56" t="s">
        <v>17</v>
      </c>
      <c r="R5" s="57"/>
      <c r="S5" s="57"/>
      <c r="T5" s="57"/>
      <c r="U5" s="58"/>
      <c r="V5" s="56" t="s">
        <v>18</v>
      </c>
      <c r="W5" s="57"/>
      <c r="X5" s="57"/>
      <c r="Y5" s="57"/>
      <c r="Z5" s="58"/>
      <c r="AA5" s="56" t="s">
        <v>19</v>
      </c>
      <c r="AB5" s="57"/>
      <c r="AC5" s="57"/>
      <c r="AD5" s="58"/>
    </row>
    <row r="6" spans="1:30" ht="14.25">
      <c r="A6" s="60"/>
      <c r="B6" s="62"/>
      <c r="C6" s="62"/>
      <c r="D6" s="64"/>
      <c r="E6" s="31" t="s">
        <v>20</v>
      </c>
      <c r="F6" s="29" t="s">
        <v>21</v>
      </c>
      <c r="G6" s="26" t="s">
        <v>22</v>
      </c>
      <c r="H6" s="26" t="s">
        <v>23</v>
      </c>
      <c r="I6" s="26" t="s">
        <v>21</v>
      </c>
      <c r="J6" s="26" t="s">
        <v>22</v>
      </c>
      <c r="K6" s="26" t="s">
        <v>23</v>
      </c>
      <c r="L6" s="26" t="s">
        <v>24</v>
      </c>
      <c r="M6" s="26" t="s">
        <v>27</v>
      </c>
      <c r="N6" s="26" t="s">
        <v>28</v>
      </c>
      <c r="O6" s="26" t="s">
        <v>25</v>
      </c>
      <c r="P6" s="26" t="s">
        <v>26</v>
      </c>
      <c r="Q6" s="26" t="s">
        <v>24</v>
      </c>
      <c r="R6" s="26" t="s">
        <v>27</v>
      </c>
      <c r="S6" s="26" t="s">
        <v>28</v>
      </c>
      <c r="T6" s="26" t="s">
        <v>25</v>
      </c>
      <c r="U6" s="26" t="s">
        <v>26</v>
      </c>
      <c r="V6" s="26" t="s">
        <v>24</v>
      </c>
      <c r="W6" s="26" t="s">
        <v>27</v>
      </c>
      <c r="X6" s="26" t="s">
        <v>28</v>
      </c>
      <c r="Y6" s="26" t="s">
        <v>25</v>
      </c>
      <c r="Z6" s="26" t="s">
        <v>26</v>
      </c>
      <c r="AA6" s="26" t="s">
        <v>27</v>
      </c>
      <c r="AB6" s="26" t="s">
        <v>28</v>
      </c>
      <c r="AC6" s="26" t="s">
        <v>25</v>
      </c>
      <c r="AD6" s="26" t="s">
        <v>26</v>
      </c>
    </row>
    <row r="7" spans="1:30" s="35" customFormat="1" ht="30.75" customHeight="1">
      <c r="A7" s="33"/>
      <c r="B7" s="46" t="s">
        <v>74</v>
      </c>
      <c r="C7" s="33" t="s">
        <v>54</v>
      </c>
      <c r="D7" s="46" t="s">
        <v>74</v>
      </c>
      <c r="E7" s="33">
        <v>1411</v>
      </c>
      <c r="F7" s="33">
        <v>9900260</v>
      </c>
      <c r="G7" s="33"/>
      <c r="H7" s="33">
        <f>SUM(F7:G7)</f>
        <v>9900260</v>
      </c>
      <c r="I7" s="33">
        <v>4158109</v>
      </c>
      <c r="J7" s="33"/>
      <c r="K7" s="33">
        <f>SUM(I7:J7)</f>
        <v>4158109</v>
      </c>
      <c r="L7" s="33"/>
      <c r="M7" s="33"/>
      <c r="N7" s="33"/>
      <c r="O7" s="33"/>
      <c r="P7" s="33"/>
      <c r="Q7" s="33"/>
      <c r="R7" s="41">
        <f>(U7*K7/1000)+(4*0.8*285)</f>
        <v>5070.109</v>
      </c>
      <c r="S7" s="33"/>
      <c r="T7" s="39">
        <f>R7*1000/H7</f>
        <v>0.5121187726382943</v>
      </c>
      <c r="U7" s="39">
        <v>1</v>
      </c>
      <c r="V7" s="33"/>
      <c r="W7" s="33"/>
      <c r="X7" s="33"/>
      <c r="Y7" s="33"/>
      <c r="Z7" s="33"/>
      <c r="AA7" s="33">
        <f>R7</f>
        <v>5070.109</v>
      </c>
      <c r="AB7" s="33"/>
      <c r="AC7" s="39">
        <f aca="true" t="shared" si="0" ref="AC7:AD9">T7</f>
        <v>0.5121187726382943</v>
      </c>
      <c r="AD7" s="39">
        <f t="shared" si="0"/>
        <v>1</v>
      </c>
    </row>
    <row r="8" spans="1:30" s="35" customFormat="1" ht="46.5" customHeight="1">
      <c r="A8" s="33"/>
      <c r="B8" s="46" t="s">
        <v>75</v>
      </c>
      <c r="C8" s="33" t="s">
        <v>55</v>
      </c>
      <c r="D8" s="46" t="s">
        <v>75</v>
      </c>
      <c r="E8" s="33">
        <v>3791</v>
      </c>
      <c r="F8" s="33">
        <v>13562000</v>
      </c>
      <c r="G8" s="33"/>
      <c r="H8" s="33">
        <f>SUM(F8:G8)</f>
        <v>13562000</v>
      </c>
      <c r="I8" s="40">
        <v>5696040</v>
      </c>
      <c r="J8" s="33"/>
      <c r="K8" s="33">
        <f>SUM(I8:J8)</f>
        <v>5696040</v>
      </c>
      <c r="L8" s="33"/>
      <c r="M8" s="33"/>
      <c r="N8" s="33"/>
      <c r="O8" s="33"/>
      <c r="P8" s="33"/>
      <c r="Q8" s="33"/>
      <c r="R8" s="41">
        <f>T8*H8/1000</f>
        <v>73234.8</v>
      </c>
      <c r="S8" s="33"/>
      <c r="T8" s="39">
        <v>5.4</v>
      </c>
      <c r="U8" s="39">
        <f>R8*1000/K8</f>
        <v>12.857142857142858</v>
      </c>
      <c r="V8" s="33"/>
      <c r="W8" s="33"/>
      <c r="X8" s="33"/>
      <c r="Y8" s="33"/>
      <c r="Z8" s="33"/>
      <c r="AA8" s="41">
        <f>R8</f>
        <v>73234.8</v>
      </c>
      <c r="AB8" s="33"/>
      <c r="AC8" s="39">
        <f t="shared" si="0"/>
        <v>5.4</v>
      </c>
      <c r="AD8" s="39">
        <f t="shared" si="0"/>
        <v>12.857142857142858</v>
      </c>
    </row>
    <row r="9" spans="1:30" s="35" customFormat="1" ht="12.75">
      <c r="A9" s="33"/>
      <c r="B9" s="33" t="s">
        <v>62</v>
      </c>
      <c r="C9" s="33" t="s">
        <v>56</v>
      </c>
      <c r="D9" s="33" t="s">
        <v>62</v>
      </c>
      <c r="E9" s="33">
        <v>3496</v>
      </c>
      <c r="F9" s="33">
        <v>11325000</v>
      </c>
      <c r="G9" s="33"/>
      <c r="H9" s="33">
        <f>SUM(F9:G9)</f>
        <v>11325000</v>
      </c>
      <c r="I9" s="40">
        <v>4756500</v>
      </c>
      <c r="J9" s="33"/>
      <c r="K9" s="33">
        <f>SUM(I9:J9)</f>
        <v>4756500</v>
      </c>
      <c r="L9" s="33"/>
      <c r="M9" s="33"/>
      <c r="N9" s="33"/>
      <c r="O9" s="33"/>
      <c r="P9" s="33"/>
      <c r="Q9" s="33">
        <v>14000</v>
      </c>
      <c r="R9" s="33">
        <f>(Q9/1000*E9)+423</f>
        <v>49367</v>
      </c>
      <c r="S9" s="33"/>
      <c r="T9" s="39">
        <f>R9*1000/H9</f>
        <v>4.359116997792494</v>
      </c>
      <c r="U9" s="39">
        <f>R9*1000/K9</f>
        <v>10.378849994744035</v>
      </c>
      <c r="V9" s="33"/>
      <c r="W9" s="33"/>
      <c r="X9" s="33"/>
      <c r="Y9" s="33"/>
      <c r="Z9" s="33"/>
      <c r="AA9" s="33">
        <f>R9</f>
        <v>49367</v>
      </c>
      <c r="AB9" s="33"/>
      <c r="AC9" s="39">
        <f t="shared" si="0"/>
        <v>4.359116997792494</v>
      </c>
      <c r="AD9" s="39">
        <f t="shared" si="0"/>
        <v>10.378849994744035</v>
      </c>
    </row>
    <row r="10" spans="2:30" s="32" customFormat="1" ht="12.75">
      <c r="B10" s="3"/>
      <c r="D10" s="3"/>
      <c r="E10" s="3"/>
      <c r="G10" s="3"/>
      <c r="I10" s="3"/>
      <c r="K10" s="3"/>
      <c r="N10" s="3"/>
      <c r="P10" s="3"/>
      <c r="R10" s="3"/>
      <c r="T10" s="3"/>
      <c r="V10" s="3"/>
      <c r="X10" s="3"/>
      <c r="Z10" s="3"/>
      <c r="AB10" s="3"/>
      <c r="AD10" s="3"/>
    </row>
    <row r="11" spans="1:30" ht="12.75">
      <c r="A11" s="3"/>
      <c r="B11" s="3"/>
      <c r="C11" s="3"/>
      <c r="D11" s="3"/>
      <c r="E11" s="3"/>
      <c r="F11" s="3"/>
      <c r="G11" s="3"/>
      <c r="H11" s="3">
        <f>SUM(F11:G11)</f>
        <v>0</v>
      </c>
      <c r="I11" s="4"/>
      <c r="J11" s="3"/>
      <c r="K11" s="3">
        <f>SUM(I11:J11)</f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>
      <c r="A12" s="9"/>
      <c r="B12" s="9"/>
      <c r="C12" s="9"/>
      <c r="D12" s="9"/>
      <c r="E12" s="9"/>
      <c r="F12" s="9"/>
      <c r="G12" s="9"/>
      <c r="H12" s="9"/>
      <c r="I12" s="1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35" customFormat="1" ht="12.75">
      <c r="A13" s="45" t="s">
        <v>8</v>
      </c>
      <c r="B13" s="33"/>
      <c r="C13" s="33"/>
      <c r="D13" s="33"/>
      <c r="E13" s="33"/>
      <c r="F13" s="33"/>
      <c r="G13" s="33"/>
      <c r="H13" s="33"/>
      <c r="I13" s="40"/>
      <c r="J13" s="33"/>
      <c r="K13" s="33"/>
      <c r="L13" s="33"/>
      <c r="M13" s="33">
        <f>SUM(M7:M11)</f>
        <v>0</v>
      </c>
      <c r="N13" s="33"/>
      <c r="O13" s="33"/>
      <c r="P13" s="33"/>
      <c r="Q13" s="33"/>
      <c r="R13" s="41">
        <f>SUM(R7:R9)</f>
        <v>127671.909</v>
      </c>
      <c r="S13" s="33"/>
      <c r="T13" s="33"/>
      <c r="U13" s="33"/>
      <c r="V13" s="33"/>
      <c r="W13" s="33"/>
      <c r="X13" s="33"/>
      <c r="Y13" s="33"/>
      <c r="Z13" s="33"/>
      <c r="AA13" s="33">
        <f>SUM(AA7:AA9)</f>
        <v>127671.909</v>
      </c>
      <c r="AB13" s="33"/>
      <c r="AC13" s="39">
        <f>SUM(AC7:AC9)</f>
        <v>10.271235770430788</v>
      </c>
      <c r="AD13" s="39">
        <f>SUM(AD7:AD9)</f>
        <v>24.23599285188689</v>
      </c>
    </row>
    <row r="14" spans="10:30" ht="12.75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0:30" ht="12.75"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0:30" ht="12.75"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0:30" ht="12.75"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0:30" ht="12.75"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0:30" ht="12.75"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0:30" ht="12.75"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0:30" ht="12.75"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0:30" ht="12.75"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0:30" ht="12.75"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0:30" ht="12.75"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0:30" ht="12.75"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0:30" ht="12.75"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0:30" ht="12.75"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0:30" ht="12.75"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</sheetData>
  <mergeCells count="10">
    <mergeCell ref="AA5:AD5"/>
    <mergeCell ref="A5:A6"/>
    <mergeCell ref="B5:B6"/>
    <mergeCell ref="C5:C6"/>
    <mergeCell ref="D5:D6"/>
    <mergeCell ref="V5:Z5"/>
    <mergeCell ref="F5:H5"/>
    <mergeCell ref="I5:K5"/>
    <mergeCell ref="L5:P5"/>
    <mergeCell ref="Q5:U5"/>
  </mergeCells>
  <printOptions horizontalCentered="1"/>
  <pageMargins left="0.7874015748031497" right="0.7874015748031497" top="0.984251968503937" bottom="0.7874015748031497" header="0.5905511811023623" footer="0.31496062992125984"/>
  <pageSetup fitToWidth="2" fitToHeight="1" horizontalDpi="600" verticalDpi="600" orientation="landscape" scale="78" r:id="rId3"/>
  <headerFooter alignWithMargins="0">
    <oddHeader>&amp;CB05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E7" sqref="E7"/>
    </sheetView>
  </sheetViews>
  <sheetFormatPr defaultColWidth="9.140625" defaultRowHeight="12.75"/>
  <cols>
    <col min="1" max="1" width="8.00390625" style="0" customWidth="1"/>
    <col min="2" max="2" width="16.8515625" style="0" customWidth="1"/>
    <col min="3" max="3" width="6.140625" style="0" customWidth="1"/>
    <col min="4" max="4" width="23.8515625" style="0" customWidth="1"/>
    <col min="5" max="5" width="16.00390625" style="0" bestFit="1" customWidth="1"/>
    <col min="9" max="9" width="10.57421875" style="0" customWidth="1"/>
    <col min="10" max="10" width="10.00390625" style="0" customWidth="1"/>
    <col min="11" max="11" width="9.8515625" style="0" customWidth="1"/>
    <col min="12" max="12" width="15.140625" style="0" customWidth="1"/>
    <col min="13" max="14" width="11.7109375" style="0" bestFit="1" customWidth="1"/>
    <col min="15" max="15" width="12.421875" style="0" bestFit="1" customWidth="1"/>
    <col min="17" max="17" width="10.57421875" style="0" bestFit="1" customWidth="1"/>
    <col min="22" max="22" width="10.57421875" style="0" bestFit="1" customWidth="1"/>
  </cols>
  <sheetData>
    <row r="1" ht="18.75">
      <c r="A1" s="1" t="s">
        <v>65</v>
      </c>
    </row>
    <row r="3" spans="1:7" ht="15">
      <c r="A3" s="2" t="s">
        <v>10</v>
      </c>
      <c r="C3" s="42" t="s">
        <v>64</v>
      </c>
      <c r="E3" s="2"/>
      <c r="F3" s="2"/>
      <c r="G3" s="6"/>
    </row>
    <row r="5" spans="1:25" ht="12.75">
      <c r="A5" s="61" t="s">
        <v>29</v>
      </c>
      <c r="B5" s="61" t="s">
        <v>6</v>
      </c>
      <c r="C5" s="59" t="s">
        <v>30</v>
      </c>
      <c r="D5" s="63" t="s">
        <v>12</v>
      </c>
      <c r="E5" s="30" t="s">
        <v>13</v>
      </c>
      <c r="F5" s="57" t="s">
        <v>14</v>
      </c>
      <c r="G5" s="57"/>
      <c r="H5" s="58"/>
      <c r="I5" s="56" t="s">
        <v>15</v>
      </c>
      <c r="J5" s="57"/>
      <c r="K5" s="58"/>
      <c r="L5" s="56" t="s">
        <v>16</v>
      </c>
      <c r="M5" s="57"/>
      <c r="N5" s="57"/>
      <c r="O5" s="57"/>
      <c r="P5" s="58"/>
      <c r="Q5" s="56" t="s">
        <v>17</v>
      </c>
      <c r="R5" s="57"/>
      <c r="S5" s="57"/>
      <c r="T5" s="57"/>
      <c r="U5" s="58"/>
      <c r="V5" s="56" t="s">
        <v>19</v>
      </c>
      <c r="W5" s="57"/>
      <c r="X5" s="57"/>
      <c r="Y5" s="58"/>
    </row>
    <row r="6" spans="1:25" ht="14.25">
      <c r="A6" s="62"/>
      <c r="B6" s="62"/>
      <c r="C6" s="60"/>
      <c r="D6" s="64"/>
      <c r="E6" s="31" t="s">
        <v>20</v>
      </c>
      <c r="F6" s="29" t="s">
        <v>21</v>
      </c>
      <c r="G6" s="26" t="s">
        <v>22</v>
      </c>
      <c r="H6" s="26" t="s">
        <v>23</v>
      </c>
      <c r="I6" s="26" t="s">
        <v>21</v>
      </c>
      <c r="J6" s="26" t="s">
        <v>22</v>
      </c>
      <c r="K6" s="26" t="s">
        <v>23</v>
      </c>
      <c r="L6" s="26" t="s">
        <v>24</v>
      </c>
      <c r="M6" s="26" t="s">
        <v>27</v>
      </c>
      <c r="N6" s="26" t="s">
        <v>28</v>
      </c>
      <c r="O6" s="26" t="s">
        <v>25</v>
      </c>
      <c r="P6" s="26" t="s">
        <v>26</v>
      </c>
      <c r="Q6" s="26" t="s">
        <v>24</v>
      </c>
      <c r="R6" s="26" t="s">
        <v>27</v>
      </c>
      <c r="S6" s="26" t="s">
        <v>28</v>
      </c>
      <c r="T6" s="26" t="s">
        <v>25</v>
      </c>
      <c r="U6" s="26" t="s">
        <v>26</v>
      </c>
      <c r="V6" s="26" t="s">
        <v>27</v>
      </c>
      <c r="W6" s="26" t="s">
        <v>28</v>
      </c>
      <c r="X6" s="26" t="s">
        <v>25</v>
      </c>
      <c r="Y6" s="26" t="s">
        <v>26</v>
      </c>
    </row>
    <row r="7" spans="1:25" s="35" customFormat="1" ht="29.25" customHeight="1">
      <c r="A7" s="46" t="s">
        <v>69</v>
      </c>
      <c r="B7" s="46" t="s">
        <v>63</v>
      </c>
      <c r="C7" s="33" t="s">
        <v>66</v>
      </c>
      <c r="D7" s="46" t="s">
        <v>67</v>
      </c>
      <c r="E7" s="33">
        <v>5931</v>
      </c>
      <c r="F7" s="33">
        <v>10037000</v>
      </c>
      <c r="G7" s="33"/>
      <c r="H7" s="33">
        <f>SUM(F7:G7)</f>
        <v>10037000</v>
      </c>
      <c r="I7" s="40">
        <f>H7*0.42</f>
        <v>4215540</v>
      </c>
      <c r="J7" s="33"/>
      <c r="K7" s="33">
        <f>SUM(I7:J7)</f>
        <v>4215540</v>
      </c>
      <c r="L7" s="33"/>
      <c r="M7" s="33"/>
      <c r="N7" s="33"/>
      <c r="O7" s="33"/>
      <c r="P7" s="33"/>
      <c r="Q7" s="33"/>
      <c r="R7" s="41">
        <f>(0.6*K7)/1000</f>
        <v>2529.324</v>
      </c>
      <c r="S7" s="33"/>
      <c r="T7" s="39">
        <f>R7*1000/H7</f>
        <v>0.252</v>
      </c>
      <c r="U7" s="39">
        <f>R7*1000/K7</f>
        <v>0.6</v>
      </c>
      <c r="V7" s="41">
        <f>R7</f>
        <v>2529.324</v>
      </c>
      <c r="W7" s="33"/>
      <c r="X7" s="39">
        <f aca="true" t="shared" si="0" ref="X7:Y10">T7</f>
        <v>0.252</v>
      </c>
      <c r="Y7" s="39">
        <f t="shared" si="0"/>
        <v>0.6</v>
      </c>
    </row>
    <row r="8" spans="1:25" s="35" customFormat="1" ht="12.75">
      <c r="A8" s="33" t="s">
        <v>70</v>
      </c>
      <c r="B8" s="33" t="s">
        <v>68</v>
      </c>
      <c r="C8" s="33" t="s">
        <v>61</v>
      </c>
      <c r="D8" s="33" t="s">
        <v>68</v>
      </c>
      <c r="E8" s="33">
        <v>785</v>
      </c>
      <c r="F8" s="33">
        <v>1332000</v>
      </c>
      <c r="G8" s="33"/>
      <c r="H8" s="33">
        <f>SUM(F8:G8)</f>
        <v>1332000</v>
      </c>
      <c r="I8" s="40">
        <f>H8*0.42</f>
        <v>559440</v>
      </c>
      <c r="J8" s="33"/>
      <c r="K8" s="33">
        <f>SUM(I8:J8)</f>
        <v>559440</v>
      </c>
      <c r="L8" s="33"/>
      <c r="M8" s="33"/>
      <c r="N8" s="33"/>
      <c r="O8" s="33"/>
      <c r="P8" s="33"/>
      <c r="Q8" s="33"/>
      <c r="R8" s="41">
        <f>(0.6*K8)/1000</f>
        <v>335.664</v>
      </c>
      <c r="S8" s="33"/>
      <c r="T8" s="39">
        <f>R8*1000/H8</f>
        <v>0.252</v>
      </c>
      <c r="U8" s="39">
        <f>R8*1000/K8</f>
        <v>0.6</v>
      </c>
      <c r="V8" s="41">
        <f>R8</f>
        <v>335.664</v>
      </c>
      <c r="W8" s="33"/>
      <c r="X8" s="39">
        <f t="shared" si="0"/>
        <v>0.252</v>
      </c>
      <c r="Y8" s="39">
        <f t="shared" si="0"/>
        <v>0.6</v>
      </c>
    </row>
    <row r="9" spans="1:25" s="35" customFormat="1" ht="25.5">
      <c r="A9" s="46" t="s">
        <v>69</v>
      </c>
      <c r="B9" s="33" t="s">
        <v>68</v>
      </c>
      <c r="C9" s="33" t="s">
        <v>59</v>
      </c>
      <c r="D9" s="33" t="s">
        <v>71</v>
      </c>
      <c r="E9" s="33">
        <v>2717</v>
      </c>
      <c r="F9" s="33">
        <v>8682000</v>
      </c>
      <c r="G9" s="33"/>
      <c r="H9" s="33">
        <f>SUM(F9:G9)</f>
        <v>8682000</v>
      </c>
      <c r="I9" s="40">
        <f>H9*0.42</f>
        <v>3646440</v>
      </c>
      <c r="J9" s="33"/>
      <c r="K9" s="33">
        <f>SUM(I9:J9)</f>
        <v>3646440</v>
      </c>
      <c r="L9" s="33"/>
      <c r="M9" s="33"/>
      <c r="N9" s="33"/>
      <c r="O9" s="33"/>
      <c r="P9" s="33"/>
      <c r="Q9" s="33">
        <v>30000</v>
      </c>
      <c r="R9" s="41">
        <f>(Q9*E9/1000)+(11.2*5*285)+(0.6*K9/1000)</f>
        <v>99657.864</v>
      </c>
      <c r="S9" s="33"/>
      <c r="T9" s="39">
        <f>R9*1000/H9</f>
        <v>11.478675881133379</v>
      </c>
      <c r="U9" s="39">
        <f>R9*1000/K9</f>
        <v>27.330180669365188</v>
      </c>
      <c r="V9" s="41">
        <f>R9</f>
        <v>99657.864</v>
      </c>
      <c r="W9" s="33"/>
      <c r="X9" s="39">
        <f t="shared" si="0"/>
        <v>11.478675881133379</v>
      </c>
      <c r="Y9" s="39">
        <f t="shared" si="0"/>
        <v>27.330180669365188</v>
      </c>
    </row>
    <row r="10" spans="1:25" s="35" customFormat="1" ht="38.25">
      <c r="A10" s="46" t="s">
        <v>69</v>
      </c>
      <c r="B10" s="46" t="s">
        <v>63</v>
      </c>
      <c r="C10" s="33" t="s">
        <v>60</v>
      </c>
      <c r="D10" s="46" t="s">
        <v>79</v>
      </c>
      <c r="E10" s="33">
        <v>3025</v>
      </c>
      <c r="F10" s="33">
        <v>16335000</v>
      </c>
      <c r="G10" s="33"/>
      <c r="H10" s="33">
        <f>SUM(F10:G10)</f>
        <v>16335000</v>
      </c>
      <c r="I10" s="40">
        <f>H10*0.42</f>
        <v>6860700</v>
      </c>
      <c r="J10" s="33"/>
      <c r="K10" s="33">
        <f>SUM(I10:J10)</f>
        <v>6860700</v>
      </c>
      <c r="L10" s="33"/>
      <c r="M10" s="33"/>
      <c r="N10" s="34"/>
      <c r="O10" s="39"/>
      <c r="P10" s="34"/>
      <c r="Q10" s="33"/>
      <c r="R10" s="41">
        <f>T10*H10/1000</f>
        <v>151915.5</v>
      </c>
      <c r="S10" s="33"/>
      <c r="T10" s="33">
        <v>9.3</v>
      </c>
      <c r="U10" s="34">
        <f>R10*1000/K10</f>
        <v>22.142857142857142</v>
      </c>
      <c r="V10" s="41">
        <f>R10</f>
        <v>151915.5</v>
      </c>
      <c r="W10" s="34"/>
      <c r="X10" s="39">
        <f t="shared" si="0"/>
        <v>9.3</v>
      </c>
      <c r="Y10" s="34">
        <f t="shared" si="0"/>
        <v>22.142857142857142</v>
      </c>
    </row>
    <row r="11" spans="1:2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8"/>
      <c r="O11" s="11"/>
      <c r="P11" s="8"/>
      <c r="Q11" s="3"/>
      <c r="R11" s="3"/>
      <c r="S11" s="3"/>
      <c r="T11" s="3"/>
      <c r="U11" s="3"/>
      <c r="V11" s="3"/>
      <c r="W11" s="8"/>
      <c r="X11" s="11"/>
      <c r="Y11" s="12"/>
    </row>
    <row r="12" spans="1:25" ht="12.75">
      <c r="A12" s="13"/>
      <c r="B12" s="13"/>
      <c r="C12" s="13"/>
      <c r="D12" s="13"/>
      <c r="E12" s="13"/>
      <c r="F12" s="13"/>
      <c r="G12" s="13"/>
      <c r="H12" s="13"/>
      <c r="I12" s="14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s="35" customFormat="1" ht="12.75">
      <c r="A13" s="43" t="s">
        <v>8</v>
      </c>
      <c r="B13" s="33"/>
      <c r="C13" s="33"/>
      <c r="D13" s="33"/>
      <c r="E13" s="33"/>
      <c r="F13" s="33"/>
      <c r="G13" s="33"/>
      <c r="H13" s="36"/>
      <c r="I13" s="40"/>
      <c r="J13" s="33"/>
      <c r="K13" s="33"/>
      <c r="L13" s="33"/>
      <c r="M13" s="36">
        <f>SUM(M7:M12)</f>
        <v>0</v>
      </c>
      <c r="N13" s="36">
        <f>SUM(N7:N12)</f>
        <v>0</v>
      </c>
      <c r="O13" s="33"/>
      <c r="P13" s="33"/>
      <c r="Q13" s="33"/>
      <c r="R13" s="41">
        <f>SUM(R7:R10)</f>
        <v>254438.352</v>
      </c>
      <c r="S13" s="33"/>
      <c r="T13" s="33"/>
      <c r="U13" s="33"/>
      <c r="V13" s="47">
        <f>SUM(V7:V12)</f>
        <v>254438.352</v>
      </c>
      <c r="W13" s="36">
        <f>SUM(W7:W12)</f>
        <v>0</v>
      </c>
      <c r="X13" s="33"/>
      <c r="Y13" s="33"/>
    </row>
    <row r="14" spans="1:25" ht="12.75">
      <c r="A14" s="13"/>
      <c r="B14" s="13"/>
      <c r="C14" s="13"/>
      <c r="D14" s="13"/>
      <c r="E14" s="13"/>
      <c r="F14" s="13"/>
      <c r="G14" s="13"/>
      <c r="H14" s="13"/>
      <c r="I14" s="14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2.75">
      <c r="A15" s="13"/>
      <c r="B15" s="13"/>
      <c r="C15" s="13"/>
      <c r="D15" s="13"/>
      <c r="E15" s="13"/>
      <c r="F15" s="13"/>
      <c r="G15" s="13"/>
      <c r="H15" s="13"/>
      <c r="I15" s="14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2.75">
      <c r="A57" s="1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0:25" ht="12.75"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0:25" ht="12.75"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0:25" ht="12.75"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0:25" ht="12.75"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0:25" ht="12.75"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0:25" ht="12.75"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0:25" ht="12.75"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0:25" ht="12.75"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0:25" ht="12.75"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0:25" ht="12.75"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0:25" ht="12.75"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0:25" ht="12.75"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0:25" ht="12.75"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0:25" ht="12.75"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0:25" ht="12.75"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</sheetData>
  <mergeCells count="9">
    <mergeCell ref="V5:Y5"/>
    <mergeCell ref="F5:H5"/>
    <mergeCell ref="I5:K5"/>
    <mergeCell ref="L5:P5"/>
    <mergeCell ref="Q5:U5"/>
    <mergeCell ref="A5:A6"/>
    <mergeCell ref="B5:B6"/>
    <mergeCell ref="C5:C6"/>
    <mergeCell ref="D5:D6"/>
  </mergeCells>
  <printOptions horizontalCentered="1"/>
  <pageMargins left="0.7874015748031497" right="0.7874015748031497" top="0.984251968503937" bottom="0.7874015748031497" header="0.5905511811023623" footer="0.31496062992125984"/>
  <pageSetup fitToWidth="2" fitToHeight="1" horizontalDpi="600" verticalDpi="600" orientation="landscape" scale="84" r:id="rId3"/>
  <headerFooter alignWithMargins="0">
    <oddHeader>&amp;CB05</oddHeader>
  </headerFooter>
  <rowBreaks count="1" manualBreakCount="1">
    <brk id="1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5" sqref="E15"/>
    </sheetView>
  </sheetViews>
  <sheetFormatPr defaultColWidth="9.140625" defaultRowHeight="12.75"/>
  <cols>
    <col min="1" max="1" width="7.421875" style="0" customWidth="1"/>
    <col min="2" max="2" width="12.57421875" style="0" customWidth="1"/>
    <col min="3" max="3" width="5.140625" style="0" customWidth="1"/>
    <col min="4" max="4" width="12.57421875" style="0" customWidth="1"/>
    <col min="5" max="5" width="16.00390625" style="0" bestFit="1" customWidth="1"/>
    <col min="6" max="12" width="10.7109375" style="0" customWidth="1"/>
  </cols>
  <sheetData>
    <row r="1" ht="18.75">
      <c r="A1" s="1" t="s">
        <v>31</v>
      </c>
    </row>
    <row r="2" s="35" customFormat="1" ht="12.75">
      <c r="A2" s="35" t="s">
        <v>76</v>
      </c>
    </row>
    <row r="3" spans="1:6" ht="15.75">
      <c r="A3" s="2" t="s">
        <v>10</v>
      </c>
      <c r="C3" s="37" t="s">
        <v>53</v>
      </c>
      <c r="E3" s="2"/>
      <c r="F3" s="2"/>
    </row>
    <row r="5" spans="1:12" ht="12.75" customHeight="1">
      <c r="A5" s="61" t="s">
        <v>29</v>
      </c>
      <c r="B5" s="61" t="s">
        <v>6</v>
      </c>
      <c r="C5" s="59" t="s">
        <v>30</v>
      </c>
      <c r="D5" s="63" t="s">
        <v>12</v>
      </c>
      <c r="E5" s="30" t="s">
        <v>13</v>
      </c>
      <c r="F5" s="30" t="s">
        <v>14</v>
      </c>
      <c r="G5" s="25" t="s">
        <v>15</v>
      </c>
      <c r="H5" s="57" t="s">
        <v>32</v>
      </c>
      <c r="I5" s="57"/>
      <c r="J5" s="57"/>
      <c r="K5" s="57"/>
      <c r="L5" s="58"/>
    </row>
    <row r="6" spans="1:12" ht="14.25">
      <c r="A6" s="62"/>
      <c r="B6" s="62"/>
      <c r="C6" s="60"/>
      <c r="D6" s="64"/>
      <c r="E6" s="31" t="s">
        <v>20</v>
      </c>
      <c r="F6" s="31" t="s">
        <v>23</v>
      </c>
      <c r="G6" s="28" t="s">
        <v>23</v>
      </c>
      <c r="H6" s="29" t="s">
        <v>27</v>
      </c>
      <c r="I6" s="26" t="s">
        <v>47</v>
      </c>
      <c r="J6" s="26" t="s">
        <v>33</v>
      </c>
      <c r="K6" s="26" t="s">
        <v>34</v>
      </c>
      <c r="L6" s="26" t="s">
        <v>35</v>
      </c>
    </row>
    <row r="7" spans="1:12" s="35" customFormat="1" ht="38.25">
      <c r="A7" s="33" t="s">
        <v>77</v>
      </c>
      <c r="B7" s="46" t="s">
        <v>74</v>
      </c>
      <c r="C7" s="33" t="s">
        <v>54</v>
      </c>
      <c r="D7" s="46" t="s">
        <v>74</v>
      </c>
      <c r="E7" s="33">
        <v>1411</v>
      </c>
      <c r="F7" s="38">
        <v>9900260</v>
      </c>
      <c r="G7" s="38">
        <v>4158109</v>
      </c>
      <c r="H7" s="33">
        <v>912</v>
      </c>
      <c r="I7" s="33"/>
      <c r="J7" s="33"/>
      <c r="K7" s="33"/>
      <c r="L7" s="33"/>
    </row>
    <row r="8" spans="1:12" s="35" customFormat="1" ht="38.25">
      <c r="A8" s="33" t="s">
        <v>77</v>
      </c>
      <c r="B8" s="46" t="s">
        <v>75</v>
      </c>
      <c r="C8" s="33" t="s">
        <v>55</v>
      </c>
      <c r="D8" s="46" t="s">
        <v>75</v>
      </c>
      <c r="E8" s="33">
        <v>3791</v>
      </c>
      <c r="F8" s="33">
        <v>13562000</v>
      </c>
      <c r="G8" s="33">
        <v>5696040</v>
      </c>
      <c r="H8" s="33">
        <v>64447</v>
      </c>
      <c r="I8" s="33"/>
      <c r="J8" s="33"/>
      <c r="K8" s="33"/>
      <c r="L8" s="33"/>
    </row>
    <row r="9" spans="1:12" s="35" customFormat="1" ht="25.5">
      <c r="A9" s="33" t="s">
        <v>77</v>
      </c>
      <c r="B9" s="46" t="s">
        <v>62</v>
      </c>
      <c r="C9" s="33" t="s">
        <v>56</v>
      </c>
      <c r="D9" s="46" t="s">
        <v>62</v>
      </c>
      <c r="E9" s="33">
        <v>3496</v>
      </c>
      <c r="F9" s="33">
        <v>11325000</v>
      </c>
      <c r="G9" s="33">
        <v>4756500</v>
      </c>
      <c r="H9" s="33">
        <v>43494</v>
      </c>
      <c r="I9" s="33"/>
      <c r="J9" s="33"/>
      <c r="K9" s="33"/>
      <c r="L9" s="3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35" customFormat="1" ht="12.75">
      <c r="A12" s="43" t="s">
        <v>8</v>
      </c>
      <c r="B12" s="33"/>
      <c r="C12" s="33"/>
      <c r="D12" s="33"/>
      <c r="E12" s="33"/>
      <c r="F12" s="33"/>
      <c r="G12" s="33"/>
      <c r="H12" s="33">
        <f>SUM(H7:H10)</f>
        <v>108853</v>
      </c>
      <c r="I12" s="33"/>
      <c r="J12" s="33"/>
      <c r="K12" s="33">
        <f>SUM(K7:K10)</f>
        <v>0</v>
      </c>
      <c r="L12" s="33"/>
    </row>
    <row r="13" spans="7:12" ht="12.75">
      <c r="G13" s="5"/>
      <c r="H13" s="5"/>
      <c r="I13" s="5"/>
      <c r="J13" s="5"/>
      <c r="K13" s="5"/>
      <c r="L13" s="5"/>
    </row>
    <row r="14" spans="7:12" ht="12.75">
      <c r="G14" s="5"/>
      <c r="H14" s="5"/>
      <c r="I14" s="5"/>
      <c r="J14" s="5"/>
      <c r="K14" s="5"/>
      <c r="L14" s="5"/>
    </row>
    <row r="15" spans="7:12" ht="12.75">
      <c r="G15" s="5"/>
      <c r="H15" s="5"/>
      <c r="I15" s="5"/>
      <c r="J15" s="5"/>
      <c r="K15" s="5"/>
      <c r="L15" s="5"/>
    </row>
    <row r="16" spans="7:12" ht="12.75">
      <c r="G16" s="5"/>
      <c r="H16" s="5"/>
      <c r="I16" s="5"/>
      <c r="J16" s="5"/>
      <c r="K16" s="5"/>
      <c r="L16" s="5"/>
    </row>
    <row r="17" spans="7:12" ht="12.75">
      <c r="G17" s="5"/>
      <c r="H17" s="5"/>
      <c r="I17" s="5"/>
      <c r="J17" s="5"/>
      <c r="K17" s="5"/>
      <c r="L17" s="5"/>
    </row>
    <row r="18" spans="7:12" ht="12.75">
      <c r="G18" s="5"/>
      <c r="H18" s="5"/>
      <c r="I18" s="5"/>
      <c r="J18" s="5"/>
      <c r="K18" s="5"/>
      <c r="L18" s="5"/>
    </row>
    <row r="19" spans="7:12" ht="12.75">
      <c r="G19" s="5"/>
      <c r="H19" s="5"/>
      <c r="I19" s="5"/>
      <c r="J19" s="5"/>
      <c r="K19" s="5"/>
      <c r="L19" s="5"/>
    </row>
    <row r="20" spans="7:12" ht="12.75">
      <c r="G20" s="5"/>
      <c r="H20" s="5"/>
      <c r="I20" s="5"/>
      <c r="J20" s="5"/>
      <c r="K20" s="5"/>
      <c r="L20" s="5"/>
    </row>
    <row r="21" spans="7:12" ht="12.75">
      <c r="G21" s="5"/>
      <c r="H21" s="5"/>
      <c r="I21" s="5"/>
      <c r="J21" s="5"/>
      <c r="K21" s="5"/>
      <c r="L21" s="5"/>
    </row>
    <row r="22" spans="7:12" ht="12.75">
      <c r="G22" s="5"/>
      <c r="H22" s="5"/>
      <c r="I22" s="5"/>
      <c r="J22" s="5"/>
      <c r="K22" s="5"/>
      <c r="L22" s="5"/>
    </row>
    <row r="23" spans="7:12" ht="12.75">
      <c r="G23" s="5"/>
      <c r="H23" s="5"/>
      <c r="I23" s="5"/>
      <c r="J23" s="5"/>
      <c r="K23" s="5"/>
      <c r="L23" s="5"/>
    </row>
    <row r="24" spans="7:12" ht="12.75">
      <c r="G24" s="5"/>
      <c r="H24" s="5"/>
      <c r="I24" s="5"/>
      <c r="J24" s="5"/>
      <c r="K24" s="5"/>
      <c r="L24" s="5"/>
    </row>
    <row r="25" spans="7:12" ht="12.75">
      <c r="G25" s="5"/>
      <c r="H25" s="5"/>
      <c r="I25" s="5"/>
      <c r="J25" s="5"/>
      <c r="K25" s="5"/>
      <c r="L25" s="5"/>
    </row>
    <row r="26" spans="7:12" ht="12.75">
      <c r="G26" s="5"/>
      <c r="H26" s="5"/>
      <c r="I26" s="5"/>
      <c r="J26" s="5"/>
      <c r="K26" s="5"/>
      <c r="L26" s="5"/>
    </row>
    <row r="27" spans="7:12" ht="12.75">
      <c r="G27" s="5"/>
      <c r="H27" s="5"/>
      <c r="I27" s="5"/>
      <c r="J27" s="5"/>
      <c r="K27" s="5"/>
      <c r="L27" s="5"/>
    </row>
  </sheetData>
  <mergeCells count="5">
    <mergeCell ref="A5:A6"/>
    <mergeCell ref="B5:B6"/>
    <mergeCell ref="C5:C6"/>
    <mergeCell ref="H5:L5"/>
    <mergeCell ref="D5:D6"/>
  </mergeCells>
  <printOptions horizontalCentered="1"/>
  <pageMargins left="0.7874015748031497" right="0.7874015748031497" top="0.984251968503937" bottom="0.7874015748031497" header="0.5905511811023623" footer="0.31496062992125984"/>
  <pageSetup fitToHeight="1" fitToWidth="1" horizontalDpi="600" verticalDpi="600" orientation="landscape" paperSize="9" r:id="rId3"/>
  <headerFooter alignWithMargins="0">
    <oddHeader>&amp;CB05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I17" sqref="I17"/>
    </sheetView>
  </sheetViews>
  <sheetFormatPr defaultColWidth="9.140625" defaultRowHeight="12.75"/>
  <cols>
    <col min="1" max="1" width="11.7109375" style="0" customWidth="1"/>
    <col min="2" max="2" width="18.140625" style="0" customWidth="1"/>
    <col min="3" max="3" width="8.28125" style="0" customWidth="1"/>
    <col min="4" max="4" width="20.7109375" style="0" customWidth="1"/>
    <col min="5" max="5" width="14.421875" style="0" customWidth="1"/>
    <col min="6" max="6" width="9.28125" style="0" customWidth="1"/>
    <col min="7" max="7" width="8.8515625" style="0" customWidth="1"/>
    <col min="8" max="12" width="10.7109375" style="0" customWidth="1"/>
  </cols>
  <sheetData>
    <row r="1" ht="18.75">
      <c r="A1" s="1" t="s">
        <v>31</v>
      </c>
    </row>
    <row r="2" s="35" customFormat="1" ht="12.75">
      <c r="A2" s="35" t="s">
        <v>76</v>
      </c>
    </row>
    <row r="3" spans="1:7" ht="15.75">
      <c r="A3" s="2" t="s">
        <v>10</v>
      </c>
      <c r="C3" s="42" t="s">
        <v>64</v>
      </c>
      <c r="E3" s="2"/>
      <c r="F3" s="16"/>
      <c r="G3" s="16"/>
    </row>
    <row r="5" spans="1:12" ht="12.75">
      <c r="A5" s="61" t="s">
        <v>29</v>
      </c>
      <c r="B5" s="61" t="s">
        <v>6</v>
      </c>
      <c r="C5" s="61" t="s">
        <v>30</v>
      </c>
      <c r="D5" s="63" t="s">
        <v>12</v>
      </c>
      <c r="E5" s="30" t="s">
        <v>13</v>
      </c>
      <c r="F5" s="30" t="s">
        <v>14</v>
      </c>
      <c r="G5" s="25" t="s">
        <v>15</v>
      </c>
      <c r="H5" s="57" t="s">
        <v>32</v>
      </c>
      <c r="I5" s="65"/>
      <c r="J5" s="65"/>
      <c r="K5" s="65"/>
      <c r="L5" s="66"/>
    </row>
    <row r="6" spans="1:12" ht="14.25">
      <c r="A6" s="62"/>
      <c r="B6" s="62"/>
      <c r="C6" s="62"/>
      <c r="D6" s="64"/>
      <c r="E6" s="31" t="s">
        <v>20</v>
      </c>
      <c r="F6" s="31" t="s">
        <v>23</v>
      </c>
      <c r="G6" s="28" t="s">
        <v>23</v>
      </c>
      <c r="H6" s="29" t="s">
        <v>27</v>
      </c>
      <c r="I6" s="26" t="s">
        <v>28</v>
      </c>
      <c r="J6" s="26" t="s">
        <v>33</v>
      </c>
      <c r="K6" s="26" t="s">
        <v>34</v>
      </c>
      <c r="L6" s="26" t="s">
        <v>35</v>
      </c>
    </row>
    <row r="7" spans="1:12" s="35" customFormat="1" ht="38.25">
      <c r="A7" s="33" t="s">
        <v>69</v>
      </c>
      <c r="B7" s="46" t="s">
        <v>63</v>
      </c>
      <c r="C7" s="33" t="s">
        <v>66</v>
      </c>
      <c r="D7" s="46" t="s">
        <v>67</v>
      </c>
      <c r="E7" s="33">
        <v>5931</v>
      </c>
      <c r="F7" s="33">
        <v>10037000</v>
      </c>
      <c r="G7" s="40">
        <v>4215540</v>
      </c>
      <c r="H7" s="33">
        <v>0</v>
      </c>
      <c r="I7" s="34"/>
      <c r="J7" s="41"/>
      <c r="K7" s="41"/>
      <c r="L7" s="34"/>
    </row>
    <row r="8" spans="1:12" s="35" customFormat="1" ht="12.75">
      <c r="A8" s="33" t="s">
        <v>70</v>
      </c>
      <c r="B8" s="33" t="s">
        <v>68</v>
      </c>
      <c r="C8" s="33" t="s">
        <v>61</v>
      </c>
      <c r="D8" s="33" t="s">
        <v>68</v>
      </c>
      <c r="E8" s="33">
        <v>785</v>
      </c>
      <c r="F8" s="33">
        <v>1332000</v>
      </c>
      <c r="G8" s="40">
        <v>559440</v>
      </c>
      <c r="H8" s="33">
        <v>0</v>
      </c>
      <c r="I8" s="34"/>
      <c r="J8" s="41"/>
      <c r="K8" s="41"/>
      <c r="L8" s="34"/>
    </row>
    <row r="9" spans="1:12" s="35" customFormat="1" ht="25.5">
      <c r="A9" s="33" t="s">
        <v>69</v>
      </c>
      <c r="B9" s="33" t="s">
        <v>68</v>
      </c>
      <c r="C9" s="33" t="s">
        <v>59</v>
      </c>
      <c r="D9" s="46" t="s">
        <v>71</v>
      </c>
      <c r="E9" s="33">
        <v>2717</v>
      </c>
      <c r="F9" s="33">
        <v>8682000</v>
      </c>
      <c r="G9" s="33">
        <f>F9*0.42</f>
        <v>3646440</v>
      </c>
      <c r="H9" s="33">
        <v>87689</v>
      </c>
      <c r="I9" s="34"/>
      <c r="J9" s="41"/>
      <c r="K9" s="41"/>
      <c r="L9" s="34"/>
    </row>
    <row r="10" spans="1:12" s="35" customFormat="1" ht="25.5">
      <c r="A10" s="33" t="s">
        <v>69</v>
      </c>
      <c r="B10" s="46" t="s">
        <v>63</v>
      </c>
      <c r="C10" s="33" t="s">
        <v>60</v>
      </c>
      <c r="D10" s="46" t="s">
        <v>80</v>
      </c>
      <c r="E10" s="33">
        <v>3025</v>
      </c>
      <c r="F10" s="33">
        <v>16335000</v>
      </c>
      <c r="G10" s="33">
        <f>F10*0.42</f>
        <v>6860700</v>
      </c>
      <c r="H10" s="33">
        <v>133686</v>
      </c>
      <c r="I10" s="34"/>
      <c r="J10" s="41"/>
      <c r="K10" s="41"/>
      <c r="L10" s="34"/>
    </row>
    <row r="11" spans="1:12" ht="12.75">
      <c r="A11" s="3"/>
      <c r="B11" s="3"/>
      <c r="C11" s="3"/>
      <c r="D11" s="3"/>
      <c r="E11" s="3"/>
      <c r="F11" s="3"/>
      <c r="G11" s="3"/>
      <c r="H11" s="3"/>
      <c r="I11" s="8"/>
      <c r="J11" s="10"/>
      <c r="K11" s="10"/>
      <c r="L11" s="8"/>
    </row>
    <row r="12" spans="1:12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s="35" customFormat="1" ht="12.75">
      <c r="A13" s="43" t="s">
        <v>8</v>
      </c>
      <c r="B13" s="33"/>
      <c r="C13" s="33"/>
      <c r="D13" s="33"/>
      <c r="E13" s="33"/>
      <c r="F13" s="36"/>
      <c r="G13" s="33"/>
      <c r="H13" s="36">
        <f>SUM(H7:H12)</f>
        <v>221375</v>
      </c>
      <c r="I13" s="36">
        <f>SUM(I7:I12)</f>
        <v>0</v>
      </c>
      <c r="J13" s="33"/>
      <c r="K13" s="44">
        <f>SUM(K7:K12)</f>
        <v>0</v>
      </c>
      <c r="L13" s="44">
        <f>SUM(L7:L11)</f>
        <v>0</v>
      </c>
    </row>
    <row r="14" spans="1:12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1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7:12" ht="12.75">
      <c r="G58" s="5"/>
      <c r="H58" s="5"/>
      <c r="I58" s="5"/>
      <c r="J58" s="5"/>
      <c r="K58" s="5"/>
      <c r="L58" s="5"/>
    </row>
    <row r="59" spans="7:12" ht="12.75">
      <c r="G59" s="5"/>
      <c r="H59" s="5"/>
      <c r="I59" s="5"/>
      <c r="J59" s="5"/>
      <c r="K59" s="5"/>
      <c r="L59" s="5"/>
    </row>
    <row r="60" spans="7:12" ht="12.75">
      <c r="G60" s="5"/>
      <c r="H60" s="5"/>
      <c r="I60" s="5"/>
      <c r="J60" s="5"/>
      <c r="K60" s="5"/>
      <c r="L60" s="5"/>
    </row>
    <row r="61" spans="7:12" ht="12.75">
      <c r="G61" s="5"/>
      <c r="H61" s="5"/>
      <c r="I61" s="5"/>
      <c r="J61" s="5"/>
      <c r="K61" s="5"/>
      <c r="L61" s="5"/>
    </row>
    <row r="62" spans="7:12" ht="12.75">
      <c r="G62" s="5"/>
      <c r="H62" s="5"/>
      <c r="I62" s="5"/>
      <c r="J62" s="5"/>
      <c r="K62" s="5"/>
      <c r="L62" s="5"/>
    </row>
    <row r="63" spans="7:12" ht="12.75">
      <c r="G63" s="5"/>
      <c r="H63" s="5"/>
      <c r="I63" s="5"/>
      <c r="J63" s="5"/>
      <c r="K63" s="5"/>
      <c r="L63" s="5"/>
    </row>
    <row r="64" spans="7:12" ht="12.75">
      <c r="G64" s="5"/>
      <c r="H64" s="5"/>
      <c r="I64" s="5"/>
      <c r="J64" s="5"/>
      <c r="K64" s="5"/>
      <c r="L64" s="5"/>
    </row>
    <row r="65" spans="7:12" ht="12.75">
      <c r="G65" s="5"/>
      <c r="H65" s="5"/>
      <c r="I65" s="5"/>
      <c r="J65" s="5"/>
      <c r="K65" s="5"/>
      <c r="L65" s="5"/>
    </row>
    <row r="66" spans="7:12" ht="12.75">
      <c r="G66" s="5"/>
      <c r="H66" s="5"/>
      <c r="I66" s="5"/>
      <c r="J66" s="5"/>
      <c r="K66" s="5"/>
      <c r="L66" s="5"/>
    </row>
    <row r="67" spans="7:12" ht="12.75">
      <c r="G67" s="5"/>
      <c r="H67" s="5"/>
      <c r="I67" s="5"/>
      <c r="J67" s="5"/>
      <c r="K67" s="5"/>
      <c r="L67" s="5"/>
    </row>
    <row r="68" spans="7:12" ht="12.75">
      <c r="G68" s="5"/>
      <c r="H68" s="5"/>
      <c r="I68" s="5"/>
      <c r="J68" s="5"/>
      <c r="K68" s="5"/>
      <c r="L68" s="5"/>
    </row>
    <row r="69" spans="7:12" ht="12.75">
      <c r="G69" s="5"/>
      <c r="H69" s="5"/>
      <c r="I69" s="5"/>
      <c r="J69" s="5"/>
      <c r="K69" s="5"/>
      <c r="L69" s="5"/>
    </row>
    <row r="70" spans="7:12" ht="12.75">
      <c r="G70" s="5"/>
      <c r="H70" s="5"/>
      <c r="I70" s="5"/>
      <c r="J70" s="5"/>
      <c r="K70" s="5"/>
      <c r="L70" s="5"/>
    </row>
    <row r="71" spans="7:12" ht="12.75">
      <c r="G71" s="5"/>
      <c r="H71" s="5"/>
      <c r="I71" s="5"/>
      <c r="J71" s="5"/>
      <c r="K71" s="5"/>
      <c r="L71" s="5"/>
    </row>
    <row r="72" spans="7:12" ht="12.75">
      <c r="G72" s="5"/>
      <c r="H72" s="5"/>
      <c r="I72" s="5"/>
      <c r="J72" s="5"/>
      <c r="K72" s="5"/>
      <c r="L72" s="5"/>
    </row>
  </sheetData>
  <mergeCells count="5">
    <mergeCell ref="H5:L5"/>
    <mergeCell ref="A5:A6"/>
    <mergeCell ref="B5:B6"/>
    <mergeCell ref="C5:C6"/>
    <mergeCell ref="D5:D6"/>
  </mergeCells>
  <printOptions horizontalCentered="1"/>
  <pageMargins left="0.7874015748031497" right="0.7874015748031497" top="0.984251968503937" bottom="0.7874015748031497" header="0.5905511811023623" footer="0.31496062992125984"/>
  <pageSetup fitToHeight="1" fitToWidth="1" horizontalDpi="300" verticalDpi="300" orientation="landscape" paperSize="9" scale="89" r:id="rId3"/>
  <headerFooter alignWithMargins="0">
    <oddHeader>&amp;CB05</oddHeader>
  </headerFooter>
  <rowBreaks count="1" manualBreakCount="1">
    <brk id="14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3" width="12.7109375" style="0" customWidth="1"/>
    <col min="4" max="4" width="10.7109375" style="0" customWidth="1"/>
    <col min="5" max="5" width="12.7109375" style="0" customWidth="1"/>
    <col min="6" max="7" width="8.7109375" style="0" customWidth="1"/>
    <col min="8" max="10" width="12.7109375" style="0" customWidth="1"/>
    <col min="11" max="11" width="22.421875" style="0" customWidth="1"/>
  </cols>
  <sheetData>
    <row r="1" ht="18.75">
      <c r="A1" s="1" t="s">
        <v>36</v>
      </c>
    </row>
    <row r="2" ht="12.75">
      <c r="D2" s="18"/>
    </row>
    <row r="3" spans="1:7" ht="15.75">
      <c r="A3" s="2" t="s">
        <v>10</v>
      </c>
      <c r="C3" s="20" t="s">
        <v>49</v>
      </c>
      <c r="E3" s="2"/>
      <c r="G3" s="2"/>
    </row>
    <row r="5" spans="1:11" s="17" customFormat="1" ht="25.5">
      <c r="A5" s="23" t="s">
        <v>11</v>
      </c>
      <c r="B5" s="23" t="s">
        <v>6</v>
      </c>
      <c r="C5" s="23" t="s">
        <v>12</v>
      </c>
      <c r="D5" s="23" t="s">
        <v>37</v>
      </c>
      <c r="E5" s="23" t="s">
        <v>38</v>
      </c>
      <c r="F5" s="23" t="s">
        <v>39</v>
      </c>
      <c r="G5" s="23" t="s">
        <v>40</v>
      </c>
      <c r="H5" s="23" t="s">
        <v>41</v>
      </c>
      <c r="I5" s="24" t="s">
        <v>33</v>
      </c>
      <c r="J5" s="24" t="s">
        <v>48</v>
      </c>
      <c r="K5" s="23" t="s">
        <v>42</v>
      </c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7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7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7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printOptions horizontalCentered="1"/>
  <pageMargins left="0.7874015748031497" right="0.7874015748031497" top="0.984251968503937" bottom="0.7874015748031497" header="0.5905511811023623" footer="0.31496062992125984"/>
  <pageSetup fitToHeight="100" fitToWidth="2" horizontalDpi="600" verticalDpi="600" orientation="landscape" paperSize="9" r:id="rId1"/>
  <headerFooter alignWithMargins="0">
    <oddHeader>&amp;CB05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 topLeftCell="A1">
      <selection activeCell="A4" sqref="A4"/>
    </sheetView>
  </sheetViews>
  <sheetFormatPr defaultColWidth="9.140625" defaultRowHeight="12.75"/>
  <cols>
    <col min="1" max="1" width="12.140625" style="0" customWidth="1"/>
    <col min="2" max="2" width="41.7109375" style="0" customWidth="1"/>
    <col min="3" max="3" width="57.00390625" style="0" customWidth="1"/>
    <col min="4" max="4" width="20.421875" style="0" customWidth="1"/>
  </cols>
  <sheetData>
    <row r="1" spans="1:2" ht="18.75">
      <c r="A1" s="1" t="s">
        <v>43</v>
      </c>
      <c r="B1" s="1"/>
    </row>
    <row r="4" spans="1:4" s="21" customFormat="1" ht="24.75" customHeight="1">
      <c r="A4" s="22" t="s">
        <v>44</v>
      </c>
      <c r="B4" s="22" t="s">
        <v>50</v>
      </c>
      <c r="C4" s="22" t="s">
        <v>45</v>
      </c>
      <c r="D4" s="22" t="s">
        <v>51</v>
      </c>
    </row>
    <row r="5" spans="1:4" ht="12.75">
      <c r="A5" s="3"/>
      <c r="B5" s="3"/>
      <c r="C5" s="3"/>
      <c r="D5" s="3"/>
    </row>
    <row r="6" spans="1:4" ht="12.75">
      <c r="A6" s="3"/>
      <c r="B6" s="3"/>
      <c r="C6" s="3"/>
      <c r="D6" s="3"/>
    </row>
    <row r="7" spans="1:4" ht="12.75">
      <c r="A7" s="3"/>
      <c r="B7" s="3"/>
      <c r="C7" s="3"/>
      <c r="D7" s="3"/>
    </row>
    <row r="8" spans="1:4" ht="12.75">
      <c r="A8" s="3"/>
      <c r="B8" s="3"/>
      <c r="C8" s="3"/>
      <c r="D8" s="3"/>
    </row>
    <row r="9" spans="1:4" ht="12.75">
      <c r="A9" s="3"/>
      <c r="B9" s="3"/>
      <c r="C9" s="3"/>
      <c r="D9" s="3"/>
    </row>
    <row r="10" spans="1:4" ht="12.75">
      <c r="A10" s="3"/>
      <c r="B10" s="3"/>
      <c r="C10" s="3"/>
      <c r="D10" s="3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/>
      <c r="B15" s="3"/>
      <c r="C15" s="3"/>
      <c r="D15" s="3"/>
    </row>
    <row r="16" spans="1:4" ht="12.75">
      <c r="A16" s="3"/>
      <c r="B16" s="3"/>
      <c r="C16" s="3"/>
      <c r="D16" s="3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9" spans="1:4" ht="12.75">
      <c r="A19" s="3"/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5"/>
      <c r="B31" s="5"/>
      <c r="C31" s="5"/>
      <c r="D31" s="5"/>
    </row>
    <row r="32" spans="1:4" ht="12.75">
      <c r="A32" s="5"/>
      <c r="B32" s="5"/>
      <c r="C32" s="5"/>
      <c r="D32" s="5"/>
    </row>
    <row r="33" spans="1:4" ht="12.75">
      <c r="A33" s="5"/>
      <c r="B33" s="5"/>
      <c r="C33" s="5"/>
      <c r="D33" s="5"/>
    </row>
  </sheetData>
  <printOptions horizontalCentered="1"/>
  <pageMargins left="0.7874015748031497" right="0.7874015748031497" top="0.984251968503937" bottom="0.7874015748031497" header="0.5905511811023623" footer="0.31496062992125984"/>
  <pageSetup fitToHeight="100" fitToWidth="2" horizontalDpi="600" verticalDpi="600" orientation="landscape" paperSize="9" r:id="rId1"/>
  <headerFooter alignWithMargins="0">
    <oddHeader>&amp;CB05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Lariana Depur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Lariana Depur</dc:creator>
  <cp:keywords/>
  <dc:description/>
  <cp:lastModifiedBy>Ilse De Vreese</cp:lastModifiedBy>
  <cp:lastPrinted>2003-05-05T14:34:01Z</cp:lastPrinted>
  <dcterms:created xsi:type="dcterms:W3CDTF">2001-10-30T11:03:59Z</dcterms:created>
  <dcterms:modified xsi:type="dcterms:W3CDTF">2001-11-02T13:06:31Z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